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29550" yWindow="555" windowWidth="21600" windowHeight="12675" activeTab="0"/>
  </bookViews>
  <sheets>
    <sheet name="Hourly calculations" sheetId="1" r:id="rId1"/>
    <sheet name="Sheet3" sheetId="3" r:id="rId2"/>
    <sheet name="Monthly Rates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<sst xmlns="http://schemas.openxmlformats.org/spreadsheetml/2006/main" count="18" uniqueCount="11">
  <si>
    <t>9-month appts</t>
  </si>
  <si>
    <t>12-month appts</t>
  </si>
  <si>
    <t>Annual Rate</t>
  </si>
  <si>
    <t># of Hours</t>
  </si>
  <si>
    <t>9-month Appointments</t>
  </si>
  <si>
    <t>Appointment %</t>
  </si>
  <si>
    <t>Salary</t>
  </si>
  <si>
    <t>Monthly Rate</t>
  </si>
  <si>
    <t>Hourly Rate</t>
  </si>
  <si>
    <t>Effective 8/16/23</t>
  </si>
  <si>
    <r>
      <t xml:space="preserve">12-month Appointments </t>
    </r>
    <r>
      <rPr>
        <b/>
        <sz val="10"/>
        <rFont val="Arial"/>
        <family val="2"/>
      </rPr>
      <t>(earns vacation)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</si>
</sst>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i/>
      <sz val="10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164" fontId="2" fillId="0" borderId="0" xfId="0" applyNumberFormat="1" applyFont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0" fillId="0" borderId="0" xfId="16" applyFont="1"/>
    <xf numFmtId="0" fontId="5" fillId="0" borderId="0" xfId="0" applyFont="1"/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3" fontId="0" fillId="0" borderId="0" xfId="18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32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0" cy="6153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352425</xdr:colOff>
      <xdr:row>31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019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A0942-F291-4457-9C7D-7CAEBABE3F9F}">
  <dimension ref="A1:J33"/>
  <sheetViews>
    <sheetView tabSelected="1" workbookViewId="0" topLeftCell="A1">
      <selection activeCell="A1" sqref="A1:XFD1048576"/>
    </sheetView>
  </sheetViews>
  <sheetFormatPr defaultColWidth="9.140625" defaultRowHeight="15"/>
  <cols>
    <col min="1" max="1" width="18.57421875" style="21" bestFit="1" customWidth="1"/>
    <col min="2" max="2" width="10.00390625" style="0" bestFit="1" customWidth="1"/>
    <col min="3" max="3" width="10.140625" style="0" bestFit="1" customWidth="1"/>
    <col min="4" max="4" width="12.421875" style="0" bestFit="1" customWidth="1"/>
    <col min="5" max="5" width="11.28125" style="0" bestFit="1" customWidth="1"/>
    <col min="6" max="6" width="4.28125" style="21" customWidth="1"/>
    <col min="7" max="7" width="15.28125" style="0" customWidth="1"/>
    <col min="8" max="8" width="10.140625" style="0" bestFit="1" customWidth="1"/>
    <col min="9" max="9" width="12.421875" style="0" bestFit="1" customWidth="1"/>
    <col min="10" max="10" width="11.28125" style="0" customWidth="1"/>
  </cols>
  <sheetData>
    <row r="1" spans="1:8" ht="15.6">
      <c r="A1" s="1" t="s">
        <v>9</v>
      </c>
      <c r="F1" s="2"/>
      <c r="H1" s="3"/>
    </row>
    <row r="2" spans="1:8" ht="15.6">
      <c r="A2" s="1"/>
      <c r="F2" s="2"/>
      <c r="H2" s="3"/>
    </row>
    <row r="3" spans="1:8" ht="15">
      <c r="A3" s="24" t="s">
        <v>0</v>
      </c>
      <c r="B3" s="24"/>
      <c r="C3" s="4"/>
      <c r="F3" s="2"/>
      <c r="G3" s="24" t="s">
        <v>1</v>
      </c>
      <c r="H3" s="24"/>
    </row>
    <row r="4" spans="1:8" ht="15">
      <c r="A4" t="s">
        <v>2</v>
      </c>
      <c r="B4" t="s">
        <v>3</v>
      </c>
      <c r="F4" s="2"/>
      <c r="G4" t="s">
        <v>2</v>
      </c>
      <c r="H4" t="s">
        <v>3</v>
      </c>
    </row>
    <row r="5" spans="1:8" ht="15">
      <c r="A5" s="5">
        <v>44159.94</v>
      </c>
      <c r="B5">
        <v>1560</v>
      </c>
      <c r="F5" s="2"/>
      <c r="G5" s="5">
        <v>58879.92</v>
      </c>
      <c r="H5">
        <v>2050</v>
      </c>
    </row>
    <row r="6" spans="1:8" ht="15">
      <c r="A6" s="5"/>
      <c r="F6" s="2"/>
      <c r="H6" s="3"/>
    </row>
    <row r="7" spans="1:10" ht="22.8">
      <c r="A7" s="6"/>
      <c r="B7" s="25" t="s">
        <v>4</v>
      </c>
      <c r="C7" s="25"/>
      <c r="D7" s="25"/>
      <c r="E7" s="26"/>
      <c r="F7" s="2"/>
      <c r="G7" s="27" t="s">
        <v>10</v>
      </c>
      <c r="H7" s="28"/>
      <c r="I7" s="28"/>
      <c r="J7" s="28"/>
    </row>
    <row r="8" spans="1:10" ht="22.8">
      <c r="A8" s="6"/>
      <c r="B8" s="25"/>
      <c r="C8" s="25"/>
      <c r="D8" s="25"/>
      <c r="E8" s="26"/>
      <c r="F8" s="2"/>
      <c r="G8" s="27"/>
      <c r="H8" s="28"/>
      <c r="I8" s="28"/>
      <c r="J8" s="28"/>
    </row>
    <row r="9" spans="1:10" ht="15">
      <c r="A9" s="7" t="s">
        <v>5</v>
      </c>
      <c r="B9" s="7" t="s">
        <v>6</v>
      </c>
      <c r="C9" s="7" t="s">
        <v>3</v>
      </c>
      <c r="D9" s="8" t="s">
        <v>7</v>
      </c>
      <c r="E9" s="8" t="s">
        <v>8</v>
      </c>
      <c r="F9" s="2"/>
      <c r="G9" s="7" t="s">
        <v>6</v>
      </c>
      <c r="H9" s="7" t="s">
        <v>3</v>
      </c>
      <c r="I9" s="8" t="s">
        <v>7</v>
      </c>
      <c r="J9" s="9" t="s">
        <v>8</v>
      </c>
    </row>
    <row r="10" spans="1:10" ht="15">
      <c r="A10" s="10">
        <v>0.17</v>
      </c>
      <c r="B10" s="11">
        <f>+$A$5*A10</f>
        <v>7507.189800000001</v>
      </c>
      <c r="C10" s="12">
        <f>+$B$5*A10</f>
        <v>265.20000000000005</v>
      </c>
      <c r="D10" s="13">
        <f>+B10/9</f>
        <v>834.1322000000001</v>
      </c>
      <c r="E10" s="14">
        <f>+B10/C10</f>
        <v>28.307653846153844</v>
      </c>
      <c r="F10" s="15"/>
      <c r="G10" s="11">
        <f>+$G$5*A10</f>
        <v>10009.5864</v>
      </c>
      <c r="H10" s="12">
        <f>+$H$5*A10</f>
        <v>348.5</v>
      </c>
      <c r="I10" s="13">
        <f>+G10/12</f>
        <v>834.1322</v>
      </c>
      <c r="J10" s="16">
        <f>G10/353.6</f>
        <v>28.307653846153844</v>
      </c>
    </row>
    <row r="11" spans="1:10" ht="15">
      <c r="A11" s="10"/>
      <c r="B11" s="11"/>
      <c r="C11" s="11"/>
      <c r="D11" s="17"/>
      <c r="E11" s="11"/>
      <c r="F11" s="15"/>
      <c r="G11" s="11"/>
      <c r="H11" s="11"/>
      <c r="I11" s="4"/>
      <c r="J11" s="18"/>
    </row>
    <row r="12" spans="1:10" ht="15">
      <c r="A12" s="10">
        <v>0.25</v>
      </c>
      <c r="B12" s="11">
        <f>+$A$5*A12</f>
        <v>11039.985</v>
      </c>
      <c r="C12" s="12">
        <f>+$B$5*A12</f>
        <v>390</v>
      </c>
      <c r="D12" s="13">
        <f>+B12/9</f>
        <v>1226.665</v>
      </c>
      <c r="E12" s="14">
        <f>+B12/C12</f>
        <v>28.307653846153848</v>
      </c>
      <c r="F12" s="15"/>
      <c r="G12" s="11">
        <f>+$G$5*A12</f>
        <v>14719.98</v>
      </c>
      <c r="H12" s="12">
        <f>+$H$5*A12</f>
        <v>512.5</v>
      </c>
      <c r="I12" s="13">
        <f>+G12/12</f>
        <v>1226.665</v>
      </c>
      <c r="J12" s="16">
        <f>G12/520</f>
        <v>28.307653846153844</v>
      </c>
    </row>
    <row r="13" spans="1:10" ht="15">
      <c r="A13" s="10"/>
      <c r="B13" s="11"/>
      <c r="C13" s="11"/>
      <c r="D13" s="11"/>
      <c r="E13" s="11"/>
      <c r="F13" s="15"/>
      <c r="G13" s="11"/>
      <c r="H13" s="11"/>
      <c r="I13" s="11"/>
      <c r="J13" s="19"/>
    </row>
    <row r="14" spans="1:10" ht="15">
      <c r="A14" s="10">
        <v>0.3</v>
      </c>
      <c r="B14" s="11">
        <f>+$A$5*A14</f>
        <v>13247.982</v>
      </c>
      <c r="C14" s="12">
        <f>+$B$5*A14</f>
        <v>468</v>
      </c>
      <c r="D14" s="13">
        <f>+B14/9</f>
        <v>1471.998</v>
      </c>
      <c r="E14" s="14">
        <f>+B14/C14</f>
        <v>28.307653846153848</v>
      </c>
      <c r="F14" s="15"/>
      <c r="G14" s="11">
        <f>+$G$5*A14</f>
        <v>17663.976</v>
      </c>
      <c r="H14" s="12">
        <f>+$H$5*A14</f>
        <v>615</v>
      </c>
      <c r="I14" s="13">
        <f>+G14/12</f>
        <v>1471.9979999999998</v>
      </c>
      <c r="J14" s="16">
        <f>G14/624</f>
        <v>28.307653846153844</v>
      </c>
    </row>
    <row r="15" spans="1:10" ht="15">
      <c r="A15" s="10"/>
      <c r="B15" s="11"/>
      <c r="C15" s="11"/>
      <c r="D15" s="11"/>
      <c r="E15" s="11"/>
      <c r="F15" s="15"/>
      <c r="G15" s="11"/>
      <c r="H15" s="11"/>
      <c r="I15" s="11"/>
      <c r="J15" s="19"/>
    </row>
    <row r="16" spans="1:10" ht="15">
      <c r="A16" s="10">
        <v>0.33</v>
      </c>
      <c r="B16" s="11">
        <f>+$A$5*A16</f>
        <v>14572.780200000001</v>
      </c>
      <c r="C16" s="12">
        <f>+$B$5*A16</f>
        <v>514.8000000000001</v>
      </c>
      <c r="D16" s="13">
        <f>+B16/9</f>
        <v>1619.1978000000001</v>
      </c>
      <c r="E16" s="14">
        <f>+B16/C16</f>
        <v>28.307653846153844</v>
      </c>
      <c r="F16" s="15"/>
      <c r="G16" s="11">
        <f>+$G$5*A16+0.04</f>
        <v>19430.4136</v>
      </c>
      <c r="H16" s="12">
        <f>+$H$5*A16</f>
        <v>676.5</v>
      </c>
      <c r="I16" s="13">
        <f>+G16/12</f>
        <v>1619.2011333333332</v>
      </c>
      <c r="J16" s="16">
        <f>G16/686.4</f>
        <v>28.307712121212123</v>
      </c>
    </row>
    <row r="17" spans="1:10" ht="15">
      <c r="A17" s="10"/>
      <c r="B17" s="11"/>
      <c r="C17" s="11"/>
      <c r="D17" s="11"/>
      <c r="E17" s="11"/>
      <c r="F17" s="15"/>
      <c r="G17" s="11"/>
      <c r="H17" s="11"/>
      <c r="I17" s="11"/>
      <c r="J17" s="19"/>
    </row>
    <row r="18" spans="1:10" ht="15">
      <c r="A18" s="10">
        <v>0.35</v>
      </c>
      <c r="B18" s="11">
        <f>+$A$5*A18</f>
        <v>15455.979</v>
      </c>
      <c r="C18" s="12">
        <f>+$B$5*A18</f>
        <v>546</v>
      </c>
      <c r="D18" s="13">
        <f>+B18/9</f>
        <v>1717.331</v>
      </c>
      <c r="E18" s="14">
        <f>+B18/C18</f>
        <v>28.307653846153844</v>
      </c>
      <c r="F18" s="15"/>
      <c r="G18" s="11">
        <f>+$G$5*A18</f>
        <v>20607.971999999998</v>
      </c>
      <c r="H18" s="12">
        <f>+$H$5*A18</f>
        <v>717.5</v>
      </c>
      <c r="I18" s="13">
        <f>+G18/12</f>
        <v>1717.331</v>
      </c>
      <c r="J18" s="16">
        <f>G18/728</f>
        <v>28.307653846153844</v>
      </c>
    </row>
    <row r="19" spans="1:10" ht="15">
      <c r="A19" s="10"/>
      <c r="B19" s="11"/>
      <c r="C19" s="11"/>
      <c r="D19" s="11"/>
      <c r="E19" s="11"/>
      <c r="F19" s="15"/>
      <c r="G19" s="11"/>
      <c r="H19" s="11"/>
      <c r="I19" s="11"/>
      <c r="J19" s="19"/>
    </row>
    <row r="20" spans="1:10" ht="15">
      <c r="A20" s="20">
        <v>0.375</v>
      </c>
      <c r="B20" s="11">
        <f>+$A$5*A20</f>
        <v>16559.9775</v>
      </c>
      <c r="C20" s="12">
        <f>+$B$5*A20</f>
        <v>585</v>
      </c>
      <c r="D20" s="13">
        <f>+B20/9</f>
        <v>1839.9975000000002</v>
      </c>
      <c r="E20" s="14">
        <f>+B20/C20</f>
        <v>28.307653846153848</v>
      </c>
      <c r="F20" s="15"/>
      <c r="G20" s="11">
        <f>+$G$5*A20</f>
        <v>22079.97</v>
      </c>
      <c r="H20" s="12">
        <f>+$H$5*A20</f>
        <v>768.75</v>
      </c>
      <c r="I20" s="13">
        <f>+G20/12</f>
        <v>1839.9975000000002</v>
      </c>
      <c r="J20" s="16">
        <f>G20/780</f>
        <v>28.307653846153848</v>
      </c>
    </row>
    <row r="21" spans="1:10" ht="15">
      <c r="A21" s="10"/>
      <c r="B21" s="11"/>
      <c r="C21" s="11"/>
      <c r="D21" s="11"/>
      <c r="E21" s="11"/>
      <c r="F21" s="15"/>
      <c r="G21" s="11"/>
      <c r="H21" s="11"/>
      <c r="I21" s="11"/>
      <c r="J21" s="19"/>
    </row>
    <row r="22" spans="1:10" ht="15">
      <c r="A22" s="10">
        <v>0.38</v>
      </c>
      <c r="B22" s="11">
        <f>+$A$5*A22</f>
        <v>16780.7772</v>
      </c>
      <c r="C22" s="12">
        <f>+$B$5*A22</f>
        <v>592.8</v>
      </c>
      <c r="D22" s="13">
        <f>+B22/9</f>
        <v>1864.5308</v>
      </c>
      <c r="E22" s="14">
        <f>+B22/C22</f>
        <v>28.307653846153848</v>
      </c>
      <c r="F22" s="15"/>
      <c r="G22" s="11">
        <f>+$G$5*A22</f>
        <v>22374.369599999998</v>
      </c>
      <c r="H22" s="12">
        <f>+$H$5*A22</f>
        <v>779</v>
      </c>
      <c r="I22" s="13">
        <f>+G22/12</f>
        <v>1864.5307999999998</v>
      </c>
      <c r="J22" s="16">
        <f>G22/790.4</f>
        <v>28.307653846153844</v>
      </c>
    </row>
    <row r="23" spans="1:10" ht="15">
      <c r="A23" s="10"/>
      <c r="B23" s="11"/>
      <c r="C23" s="11"/>
      <c r="D23" s="11"/>
      <c r="E23" s="11"/>
      <c r="F23" s="15"/>
      <c r="G23" s="11"/>
      <c r="H23" s="11"/>
      <c r="I23" s="11"/>
      <c r="J23" s="19"/>
    </row>
    <row r="24" spans="1:10" ht="15">
      <c r="A24" s="10">
        <v>0.4</v>
      </c>
      <c r="B24" s="11">
        <f>+$A$5*A24</f>
        <v>17663.976000000002</v>
      </c>
      <c r="C24" s="12">
        <f>+$B$5*A24</f>
        <v>624</v>
      </c>
      <c r="D24" s="13">
        <f>+B24/9</f>
        <v>1962.6640000000002</v>
      </c>
      <c r="E24" s="14">
        <f>+B24/C24</f>
        <v>28.30765384615385</v>
      </c>
      <c r="F24" s="15"/>
      <c r="G24" s="11">
        <f>+$G$5*A24</f>
        <v>23551.968</v>
      </c>
      <c r="H24" s="12">
        <f>+$H$5*A24</f>
        <v>820</v>
      </c>
      <c r="I24" s="13">
        <f>+G24/12</f>
        <v>1962.664</v>
      </c>
      <c r="J24" s="16">
        <f>G24/832</f>
        <v>28.307653846153848</v>
      </c>
    </row>
    <row r="25" spans="1:10" ht="15">
      <c r="A25" s="10"/>
      <c r="B25" s="11"/>
      <c r="C25" s="11"/>
      <c r="D25" s="11"/>
      <c r="E25" s="11"/>
      <c r="F25" s="15"/>
      <c r="G25" s="11"/>
      <c r="H25" s="11"/>
      <c r="I25" s="13"/>
      <c r="J25" s="19"/>
    </row>
    <row r="26" spans="1:10" ht="15">
      <c r="A26" s="20">
        <v>0.425</v>
      </c>
      <c r="B26" s="11">
        <f>+$A$5*A26</f>
        <v>18767.9745</v>
      </c>
      <c r="C26" s="12">
        <f>+$B$5*A26</f>
        <v>663</v>
      </c>
      <c r="D26" s="13">
        <f>+B26/9</f>
        <v>2085.3305</v>
      </c>
      <c r="E26" s="14">
        <f>+B26/C26</f>
        <v>28.307653846153848</v>
      </c>
      <c r="F26" s="15"/>
      <c r="G26" s="11">
        <f>+$G$5*A26</f>
        <v>25023.966</v>
      </c>
      <c r="H26" s="12">
        <f>+$H$5*A26</f>
        <v>871.25</v>
      </c>
      <c r="I26" s="13">
        <f>+G26/12</f>
        <v>2085.3305</v>
      </c>
      <c r="J26" s="16">
        <f>G26/884</f>
        <v>28.307653846153848</v>
      </c>
    </row>
    <row r="27" spans="1:10" ht="15">
      <c r="A27" s="10"/>
      <c r="B27" s="11"/>
      <c r="C27" s="11"/>
      <c r="D27" s="11"/>
      <c r="E27" s="11"/>
      <c r="F27" s="15"/>
      <c r="G27" s="11"/>
      <c r="H27" s="11"/>
      <c r="I27" s="11"/>
      <c r="J27" s="19"/>
    </row>
    <row r="28" spans="1:10" ht="15">
      <c r="A28" s="10">
        <v>0.45</v>
      </c>
      <c r="B28" s="11">
        <f>+$A$5*A28</f>
        <v>19871.973</v>
      </c>
      <c r="C28" s="12">
        <f>+$B$5*A28</f>
        <v>702</v>
      </c>
      <c r="D28" s="13">
        <f>+B28/9</f>
        <v>2207.9970000000003</v>
      </c>
      <c r="E28" s="14">
        <f>+B28/C28</f>
        <v>28.307653846153848</v>
      </c>
      <c r="F28" s="15"/>
      <c r="G28" s="11">
        <f>+$G$5*A28</f>
        <v>26495.964</v>
      </c>
      <c r="H28" s="12">
        <f>+$H$5*A28</f>
        <v>922.5</v>
      </c>
      <c r="I28" s="13">
        <f>+G28/12</f>
        <v>2207.997</v>
      </c>
      <c r="J28" s="16">
        <f>G28/936</f>
        <v>28.307653846153848</v>
      </c>
    </row>
    <row r="29" spans="1:10" ht="15">
      <c r="A29" s="10"/>
      <c r="B29" s="11"/>
      <c r="C29" s="11"/>
      <c r="D29" s="11"/>
      <c r="E29" s="11"/>
      <c r="F29" s="15"/>
      <c r="G29" s="11"/>
      <c r="H29" s="11"/>
      <c r="I29" s="11"/>
      <c r="J29" s="19"/>
    </row>
    <row r="30" spans="1:10" ht="15">
      <c r="A30" s="10">
        <v>0.5</v>
      </c>
      <c r="B30" s="11">
        <f>+$A$5*A30</f>
        <v>22079.97</v>
      </c>
      <c r="C30" s="12">
        <f>+$B$5*A30</f>
        <v>780</v>
      </c>
      <c r="D30" s="13">
        <f>+B30/9</f>
        <v>2453.33</v>
      </c>
      <c r="E30" s="14">
        <f>+B30/C30</f>
        <v>28.307653846153848</v>
      </c>
      <c r="F30" s="15"/>
      <c r="G30" s="11">
        <f>+$G$5*A30</f>
        <v>29439.96</v>
      </c>
      <c r="H30" s="12">
        <f>+$H$5*A30</f>
        <v>1025</v>
      </c>
      <c r="I30" s="13">
        <f>+G30/12</f>
        <v>2453.33</v>
      </c>
      <c r="J30" s="16">
        <f>G30/1040</f>
        <v>28.307653846153844</v>
      </c>
    </row>
    <row r="31" spans="1:8" ht="15">
      <c r="A31"/>
      <c r="B31" s="21"/>
      <c r="C31" s="21"/>
      <c r="E31" s="22"/>
      <c r="F31"/>
      <c r="G31" s="21"/>
      <c r="H31" s="21"/>
    </row>
    <row r="32" spans="1:7" ht="15">
      <c r="A32"/>
      <c r="B32" s="11"/>
      <c r="C32" s="11"/>
      <c r="D32" s="23"/>
      <c r="E32" s="22"/>
      <c r="F32"/>
      <c r="G32" s="21"/>
    </row>
    <row r="33" spans="1:5" ht="15">
      <c r="A33" s="11"/>
      <c r="B33" s="23"/>
      <c r="C33" s="23"/>
      <c r="D33" s="22"/>
      <c r="E33" s="22"/>
    </row>
  </sheetData>
  <mergeCells count="4">
    <mergeCell ref="A3:B3"/>
    <mergeCell ref="G3:H3"/>
    <mergeCell ref="B7:E8"/>
    <mergeCell ref="G7:J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BB511-FB31-41CE-82A0-578DE5F68523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471D9-B3E1-4307-B22E-06072C96495D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Breakenridge, Susan</dc:creator>
  <cp:keywords/>
  <dc:description/>
  <cp:lastModifiedBy>Breakenridge, Susan</cp:lastModifiedBy>
  <dcterms:created xsi:type="dcterms:W3CDTF">2022-11-03T17:03:40Z</dcterms:created>
  <dcterms:modified xsi:type="dcterms:W3CDTF">2023-04-19T19:25:50Z</dcterms:modified>
  <cp:category/>
  <cp:version/>
  <cp:contentType/>
  <cp:contentStatus/>
</cp:coreProperties>
</file>